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ocuments\2019\MI Projekt\Projekti\11-2019 Općina Nova Kapela\11-2019-02 Ulica kralja Tomislava - nogostup\"/>
    </mc:Choice>
  </mc:AlternateContent>
  <bookViews>
    <workbookView xWindow="0" yWindow="0" windowWidth="28800" windowHeight="12435" tabRatio="900"/>
  </bookViews>
  <sheets>
    <sheet name="TROŠKOVNIK" sheetId="2" r:id="rId1"/>
  </sheets>
  <definedNames>
    <definedName name="_xlnm.Print_Area" localSheetId="0">TROŠKOVNIK!$A$1:$G$110</definedName>
    <definedName name="Z_AA06E334_E4B8_49A2_AE52_D9E2E93C2708_.wvu.PrintArea" localSheetId="0" hidden="1">TROŠKOVNIK!$A$4:$G$110</definedName>
    <definedName name="Z_CB305314_4AA2_4EFF_BA7B_305C5A0ECFC8_.wvu.PrintArea" localSheetId="0" hidden="1">TROŠKOVNIK!$A$4:$G$110</definedName>
  </definedNames>
  <calcPr calcId="152511"/>
  <customWorkbookViews>
    <customWorkbookView name="Mihael - Osobni pogled" guid="{CB305314-4AA2-4EFF-BA7B-305C5A0ECFC8}" mergeInterval="0" personalView="1" maximized="1" xWindow="1" yWindow="1" windowWidth="1916" windowHeight="970" activeSheetId="1"/>
    <customWorkbookView name="Milan - osobni prikaz" guid="{AA06E334-E4B8-49A2-AE52-D9E2E93C2708}" mergeInterval="0" personalView="1" maximized="1" windowWidth="1596" windowHeight="674" activeSheetId="1"/>
  </customWorkbookViews>
</workbook>
</file>

<file path=xl/calcChain.xml><?xml version="1.0" encoding="utf-8"?>
<calcChain xmlns="http://schemas.openxmlformats.org/spreadsheetml/2006/main">
  <c r="G89" i="2" l="1"/>
  <c r="G88" i="2"/>
  <c r="G87" i="2"/>
  <c r="G19" i="2" l="1"/>
  <c r="G76" i="2"/>
  <c r="G33" i="2"/>
  <c r="G24" i="2"/>
  <c r="G45" i="2" l="1"/>
  <c r="G39" i="2"/>
  <c r="G95" i="2"/>
  <c r="G97" i="2" s="1"/>
  <c r="G107" i="2" s="1"/>
  <c r="G84" i="2"/>
  <c r="G83" i="2"/>
  <c r="C78" i="2"/>
  <c r="G75" i="2"/>
  <c r="G73" i="2"/>
  <c r="C67" i="2"/>
  <c r="G65" i="2"/>
  <c r="G64" i="2"/>
  <c r="G61" i="2"/>
  <c r="G60" i="2"/>
  <c r="G59" i="2"/>
  <c r="G58" i="2"/>
  <c r="C52" i="2"/>
  <c r="G49" i="2"/>
  <c r="G47" i="2"/>
  <c r="G41" i="2"/>
  <c r="G37" i="2"/>
  <c r="G35" i="2"/>
  <c r="G31" i="2"/>
  <c r="C26" i="2"/>
  <c r="G23" i="2"/>
  <c r="G22" i="2"/>
  <c r="G17" i="2"/>
  <c r="G15" i="2"/>
  <c r="G13" i="2"/>
  <c r="G11" i="2"/>
  <c r="G9" i="2"/>
  <c r="G91" i="2" l="1"/>
  <c r="G106" i="2" s="1"/>
  <c r="G67" i="2"/>
  <c r="G104" i="2" s="1"/>
  <c r="G43" i="2"/>
  <c r="G52" i="2" s="1"/>
  <c r="G103" i="2" s="1"/>
  <c r="G26" i="2"/>
  <c r="G102" i="2" s="1"/>
  <c r="G108" i="2" s="1"/>
  <c r="G78" i="2"/>
  <c r="G105" i="2" s="1"/>
  <c r="G109" i="2" l="1"/>
  <c r="G110" i="2" s="1"/>
</calcChain>
</file>

<file path=xl/sharedStrings.xml><?xml version="1.0" encoding="utf-8"?>
<sst xmlns="http://schemas.openxmlformats.org/spreadsheetml/2006/main" count="136" uniqueCount="84">
  <si>
    <t>1.</t>
  </si>
  <si>
    <t>2.</t>
  </si>
  <si>
    <t>3.</t>
  </si>
  <si>
    <t>PRIPREMNI RADOVI</t>
  </si>
  <si>
    <t>ZEMLJANI RADOVI</t>
  </si>
  <si>
    <t>4.</t>
  </si>
  <si>
    <t>5.</t>
  </si>
  <si>
    <t>m'</t>
  </si>
  <si>
    <t>UKUPNO</t>
  </si>
  <si>
    <t>KOLNIČKA KONSTRUKCIJA</t>
  </si>
  <si>
    <t>kom</t>
  </si>
  <si>
    <t>KONTROLA KVALITETE</t>
  </si>
  <si>
    <t>A</t>
  </si>
  <si>
    <t>B</t>
  </si>
  <si>
    <t>C</t>
  </si>
  <si>
    <t>E</t>
  </si>
  <si>
    <t>Izrada kontrolnih i tekućih ispitivanja u svemu prema programu Kontrole kvalitete i osiguranja kakvoće</t>
  </si>
  <si>
    <t>F</t>
  </si>
  <si>
    <t>UKUPNO F</t>
  </si>
  <si>
    <t>D</t>
  </si>
  <si>
    <t>SVEUKUPNO</t>
  </si>
  <si>
    <r>
      <t>m</t>
    </r>
    <r>
      <rPr>
        <vertAlign val="superscript"/>
        <sz val="12"/>
        <rFont val="Calibri"/>
        <family val="2"/>
        <charset val="238"/>
      </rPr>
      <t>2</t>
    </r>
  </si>
  <si>
    <t>6.</t>
  </si>
  <si>
    <t>Lociranje i zaštita instalacija u području trase</t>
  </si>
  <si>
    <t>7.</t>
  </si>
  <si>
    <r>
      <t>m</t>
    </r>
    <r>
      <rPr>
        <vertAlign val="superscript"/>
        <sz val="12"/>
        <rFont val="Calibri"/>
        <family val="2"/>
        <charset val="238"/>
      </rPr>
      <t>3</t>
    </r>
  </si>
  <si>
    <t>Prijevoz viška iskopanog materijala. Rad obuhvaća prijevoz iskopanog materijala, od mjesta iskopa, koje može biti u trasi ili pozajmištu, do mjesta istovara u nasip ili odlagalište. Prijevoz materijala na dužinu do 6 km</t>
  </si>
  <si>
    <t>Izrada zemljanih obostranih bankina od materijala iz iskopa sa potrebnim zbijanjem i valjanjem. Obračun po m' bankine</t>
  </si>
  <si>
    <t>8.</t>
  </si>
  <si>
    <t>BETONSKI I ARMIRANO BETONSKI RADOVI</t>
  </si>
  <si>
    <t>BETONSKI I ARMIRANOBETONSKI RADOVI</t>
  </si>
  <si>
    <t>PROMETNA SIGNALIZACIJA</t>
  </si>
  <si>
    <t>Nabava, doprema i postavljanje prometnih znakova u svemu prema prometnoj situaciji i važećim propisima. Obračun po komadu postavljenog znaka. U cijenu uključena nabava, izrada i bojanje znakova i stupova, iskop i betoniranje temelja, učvršćivanje znakova i stupova te svi potrebni pripremni radovi i prijevoz.</t>
  </si>
  <si>
    <t>REKAPITULACIJA</t>
  </si>
  <si>
    <t>PDV 25%</t>
  </si>
  <si>
    <t>Grubo i fino planiranje i valjanje posteljice prometnih, površina. Neravnine je potrebno zasjeći, a udubljenja napuniti materijalom tako da posteljica nakon valjanja dobije projektirane uzdužne i poprečne padove, sa točnosti ± 2 cm. Na nižem rubu potrebno je izvesti drenažni klin. Obračun po m² uvaljane posteljice.</t>
  </si>
  <si>
    <t>9.</t>
  </si>
  <si>
    <r>
      <t xml:space="preserve">Dobava i izvedba nosivog sloja od mehanički zbijenog  šljunčanog materijala debljine sloja 35 cm u zbijenom stanju od mehanički zbijenog kamenog-tucaničkog materijala (0-63 mm), debljine sloja 50 cm u zbijenom stanju. Za gornji - završni sloj koristiti tucanik 0-31,5 mm. Gornja površina treba biti poravnata prema projektu sa točnošću ±2 cm. Izradi ovog sloja pristupa se nakon preuzimanja posteljice po nadzornom inženjeru. Granulometrijski sastav treba udovoljiti normiranim uvjetima. Modul stišljivosti dobiven ispitivanjem kružnom pločom </t>
    </r>
    <r>
      <rPr>
        <sz val="12"/>
        <rFont val="Arial"/>
        <family val="2"/>
        <charset val="238"/>
      </rPr>
      <t>ø</t>
    </r>
    <r>
      <rPr>
        <sz val="12"/>
        <rFont val="Calibri"/>
        <family val="2"/>
        <charset val="238"/>
      </rPr>
      <t>30 cm treba biti Ms=80 N/mm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. U jediničnu cijenu potrebno je uključiti sav rad i materijal potreban za izvedbu tamponskog sloja tražene zbijenosti.
Broj ispitnih mjesta: 1 kom/500 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.
Obračun po m3 tamponskog sloja u zbijenom stanju, potpuno pripremljenom za izradu asfalta.</t>
    </r>
  </si>
  <si>
    <t>kpl</t>
  </si>
  <si>
    <t>Izrada privremenih prilaza do stambenih objekata i poljoprivrednih površina u području zahvata za cijelo vrijeme trajanja radova te održavanje svih privremenih i gradilišnih puteva. Izvođač je dužan izvesti sanaciju alternativnih prometnih pravaca, koji će se koristiti za privremeno preusmjeravanje prometa, po završetku radova.</t>
  </si>
  <si>
    <t>Izrada, obnova i uređenje kolnih ulaza u gabaritima prema postojećem stanju prema privatnim parcelama. Stavka obuhvaća rušenje postojećih kolnih ulaza na mjestima gdje dolazi do bitne izmjene u načinu korištenja pristupa (pomicanje trase, produbljenje kanala za odvodnju i dr.) te izvedba novih ulaza na način da se izvede u skladu s postojećom razinom završne obrade (asfalt, beton, opločnici i dr.)</t>
  </si>
  <si>
    <t>- asfaltirani kolni ulaz</t>
  </si>
  <si>
    <t>- betonirani kolni ulaz</t>
  </si>
  <si>
    <t>- makadam</t>
  </si>
  <si>
    <t>Dobava, transport i ugradnja rubnjaka i drugih elemenata. U cijeni sav potreban rad i materijal. Obračun po m'.</t>
  </si>
  <si>
    <t>- rubnjaci 8/20 cm u sivoj boji s ravnim rubovima</t>
  </si>
  <si>
    <t>- rubnjaci 18/24 cm u sivoj boji, skošeni</t>
  </si>
  <si>
    <r>
      <t>Nasipanje terena kamenim materijalom do kote tampona te strojno nabijanje materijala do potrebne zbijenosti: Ova stavka obuhvaća
- dovoz kamenog-tucaničkog materijal sa deponije
- nasipavanje šljunčanog materijala u slojevima do 30 cm debljine
- strojno nabijanje do potrebne zbijenosti
- planiranje terena ispod svih površina sa točnosti ±2 cm
- ispod prometnih površina ispitivanje zbijenosti posteljice koje treba iznositi Me = 15 N/mm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
- ukoliko je zbijenost manja od propisane izvršiti sanaciju posteljice do potrebne zbijenosti
- sva potrebna mjerenja i ispitivanja sa pribavljanjem potrebnog atesta
- nasip ispod kolnih površina.
Obračun po m</t>
    </r>
    <r>
      <rPr>
        <vertAlign val="superscript"/>
        <sz val="12"/>
        <rFont val="Calibri"/>
        <family val="2"/>
        <charset val="238"/>
      </rPr>
      <t>3</t>
    </r>
    <r>
      <rPr>
        <sz val="12"/>
        <rFont val="Calibri"/>
        <family val="2"/>
        <charset val="238"/>
      </rPr>
      <t xml:space="preserve"> nasipanog i zbijenog materijala u sraslom stanju.</t>
    </r>
  </si>
  <si>
    <t>Iskop zemljanog ili raznog drugog materijala na mjestima gdje se ispitivanjem utvrdi da je zbijenost 'podtla manja od Ms=15 N/mm². Stavkom obuhvatiti:
- iskop materijala do potrebne dubine
- odvoz iskopanog materijala na gradilišni deponij
- planiranje terena posteljice u otkopu sa točnosti ±5 cm 
- ispitivanje zbijenosti koja treba iznositi Ms≥15 N/mm², sa izdavanjem potrebnog atesta
Površine na kojima je potrebnu izvršiti zamjenu materijala odrediti će nadzorni inženjer nakon dobivanja rezultata ispitivanja i vizualnog pregleda posteljice Pretpostavlja se zamjena materijala na cca. 10 % površine. Obračun po m³ iskopanog materijala u sraslom stanju.</t>
  </si>
  <si>
    <t>Strojni iskop - skidanje humusa debljine 20 cm, sa uklanjanjem iskopanog materijala te odlaganjem-deponiranjem materijala iz iskopa u stranu, pored trase. Isti će se koristiti za izradu bankina i nasipavanje uz rub ceste. Višak materijala prevozi se na udaljenost do 6 km na lokaciju koju odredi Investitor. Rastresitost materijala treba uzeti u obzir pri formiranju jed.cijene, jer se neće posebno priznavati.</t>
  </si>
  <si>
    <t>UKUPNO G</t>
  </si>
  <si>
    <t xml:space="preserve">PROMETNA SIGNALIZACIJA </t>
  </si>
  <si>
    <t>INVESTITOR:</t>
  </si>
  <si>
    <t>OPĆINA NOVA KAPELA</t>
  </si>
  <si>
    <t>GRAĐEVINA:</t>
  </si>
  <si>
    <t xml:space="preserve">Iskolčenje osi pješačke staze, poligonih točaka i repera sa svim potrebnim geodetskim podacima. Osiguranje iskolčene osi po preuzimanju trase. Postavljanje poprečnih profila sa svim potrebnim obilježavanjima prema tehničkoj dokumentaciji. Rekonstrukcija osi i visine prometnih površina kroz cijelo vrijeme izvođenja radova te izrada geodetskih podloga preko kojih se vrši obračun izvedenih radova. Obračun po m' iskolčene osi uključivo sav rad i potreban materijal. </t>
  </si>
  <si>
    <t>Rezanje postojećeg asfalta i betona na mjestima spojeva obnovljene trase s postojećim prometnicama.</t>
  </si>
  <si>
    <t>- EK infrastruktura</t>
  </si>
  <si>
    <t>- plin</t>
  </si>
  <si>
    <t>Izmještanje i/ili zaštita postojeće izgrađene infrastrukture prema uputama i uvjetima distributera te uz osiguranje stručnog nadzora nadležnih službi.</t>
  </si>
  <si>
    <t>- betonski opločnici</t>
  </si>
  <si>
    <t>Ugradnja geotekstila TIP 300,  na prethodno uvaljanu posteljicu. Štiti se dno iskopa i bočni rubovi. U jediničnu cijenu uključen sav potreban rad i materijal te preklopi.</t>
  </si>
  <si>
    <t>- voda</t>
  </si>
  <si>
    <t>Rušenje postojeće pješačke staze. U cijenu uključeno rušenje postojećeg derutnog asfaltnog zastora i betona, razbijanje na komade, utovar u vozilo i odvoz na deponiju određenu po investitoru. U cijeni sav potreban rad i materijal.</t>
  </si>
  <si>
    <t>Iskop zemljanog materijala i postojećeg nasipnog materijala u trupu prometnice (kamen, zemlja, beton i drobljeni asfalt) u širokom iskopu. Iskope vršiti prema poprečnim profilima, visinskim kotama određenim projektom, normalnim profilima i uputama nadzornog inženjera. Ova stavka obuhvaća:
- iskop materijala
- ispod prometnih površina ispitivanje zbijenosti posteljice koja treba iznositi Me=10 N/mm², sa izdavanjem potrebnog atesta
- ukoliko je zbijenost manja od propisane izvršiti sanaciju posteljice do potrebne zbijenosti
- sva potrebna mjerenja i ispitivanja sa pribavljanjem potrebnog atesta
Dio materijala iskoristit će se za ugradnju na trasi a višak odvesti.
Obračun po m³ iskopanog materijala u sraslom stanju.</t>
  </si>
  <si>
    <t>Uređenje križanja s Ulicom Augusta Šenoe prilagodbom nivelete te izvedbom nasipa kamenim materijalom sa zbijanjem. U cijeni sav potreban rad i materijal. Širina zahvata odredit  će se prema uvjetima na terenu. U cijenu uključen sav potreban rad i materijal, uključivo i sve potrebne pripremne radnje</t>
  </si>
  <si>
    <r>
      <t>Dobava i izrada nosivog sloja od bitumeniziranog drobljenog kamenog materijala AC 16 BASE 50/70   u sloju debljine 6 cm. Gornji bitumenizirani nosivi sloj  sastavljen je od mješavine kamenog brašna, kamenog materijala najveće veličine zrna 22 mm i bitumena kao veziva. Kamen (eruptivni ili alternativno dolomit) kao sirovina za proizvodnju drobljenih kamenih materijalatreba zadovoljavati uvjete kvalitete dane standardima. Svojstva izvedenog sloja trebaju zadovoljiti uvjete dane standardom u pogledu fizičko-mehaničkih svojstava, debljine, visine, poprečnog nagiba, položaja i ravnosti sloja. Osiguranje kvalitete provodi se prema propisima. S izradom ovog sloja može se početi nakon preuzimanja tamponskog sloja po nadzornom inženjeru. Jediničnom cijenom plaća se sav rad i materijal potreban za dovršenje sloja zbijenog do stupnja komprimiranosti min 98%. Obračun po 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površine ugrađenog sloja u uvaljanom stanju.
AC 16 BASE 50/70   d=5 cm </t>
    </r>
  </si>
  <si>
    <t>AC 11 SURF 50/70   d=4 cm</t>
  </si>
  <si>
    <t>10.</t>
  </si>
  <si>
    <t>Visinska prilagodba izgrađenih zasunskih i revizionih okana duž trase. Stavka se sastoji od razbijanja postojećeg betona i demntaže poklopca, visinske prilagodbe dobetoniranjem te ponovne ugradnje poklopce. U cijeni sav potreban rad i materijal.</t>
  </si>
  <si>
    <t>Obilježavanje pješačkog prijelaza na križanju s Ulicom Augusta Šenoe. U cijeni sav potreban rad i materijal.</t>
  </si>
  <si>
    <t>- B 02</t>
  </si>
  <si>
    <t>- C 02</t>
  </si>
  <si>
    <t>- oznaka H15 - obilježen pješački prijelaz</t>
  </si>
  <si>
    <t>- oznaka H11 - puna debela zaustavna crta</t>
  </si>
  <si>
    <t>- puna tanka crta d=10 cm</t>
  </si>
  <si>
    <t>Obnova pješačke staze u Ulici kralja Tomislava u novoj Kapeli (od kbr 19 do križanja s Ulicom Augusta Šenoe)</t>
  </si>
  <si>
    <t xml:space="preserve">Krčenje grmlja i sječa niskog raslinja. Prije početka zemljanih radova potrebno je u granicama radnog pojasa buduće trase ceste (građevinski pojas), u širini koju odobri nadzorni inž. iskrčiti šiblje i raslinje promjera do 5 cm. 
Stavka uključuje :
-sječu grmlja i raslinja, čupanje ili iskop korijenja
- deponiranje grmlja, raslinja, korijenja i panjeva izvan trase na mjesto koje odredi investitor 
- nastale rupe pri čupanju korijenja i vadenju raslinja popuniti zemljom i sabiti, ukoliko će posredno na takvo tlo doći nasip. 
- utovar, prijevoz i istovar na deponiju određenu po investitoru.
Obračun po m² stvarno iskrčenog i uređenog terena. </t>
  </si>
  <si>
    <t>R.Br.</t>
  </si>
  <si>
    <t>Opis stavke</t>
  </si>
  <si>
    <t>Jed.mj.</t>
  </si>
  <si>
    <t>Količina</t>
  </si>
  <si>
    <t>Jed.cijena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</si>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</sst>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4" fontId="7" fillId="0" borderId="0" xfId="0" applyNumberFormat="1" applyFont="1" applyAlignment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>
      <alignment wrapText="1" shrinkToFit="1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wrapText="1" shrinkToFit="1"/>
    </xf>
    <xf numFmtId="0" fontId="3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wrapText="1" shrinkToFit="1"/>
    </xf>
    <xf numFmtId="0" fontId="2" fillId="0" borderId="1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wrapText="1" shrinkToFit="1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Continuous" wrapText="1" shrinkToFit="1"/>
    </xf>
    <xf numFmtId="0" fontId="3" fillId="0" borderId="2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wrapText="1" shrinkToFit="1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wrapText="1" shrinkToFit="1"/>
    </xf>
    <xf numFmtId="0" fontId="2" fillId="0" borderId="5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wrapText="1" shrinkToFit="1"/>
    </xf>
    <xf numFmtId="0" fontId="2" fillId="0" borderId="5" xfId="0" applyFont="1" applyBorder="1" applyAlignment="1" applyProtection="1">
      <alignment horizontal="center"/>
    </xf>
    <xf numFmtId="9" fontId="2" fillId="0" borderId="0" xfId="0" applyNumberFormat="1" applyFont="1" applyAlignment="1" applyProtection="1">
      <alignment horizontal="center"/>
    </xf>
    <xf numFmtId="0" fontId="10" fillId="0" borderId="0" xfId="0" applyFont="1" applyAlignment="1">
      <alignment wrapText="1" shrinkToFit="1"/>
    </xf>
    <xf numFmtId="4" fontId="9" fillId="0" borderId="0" xfId="0" applyNumberFormat="1" applyFont="1"/>
    <xf numFmtId="43" fontId="9" fillId="0" borderId="0" xfId="3" applyFont="1"/>
    <xf numFmtId="0" fontId="9" fillId="0" borderId="0" xfId="0" applyFont="1" applyAlignment="1">
      <alignment vertical="top"/>
    </xf>
    <xf numFmtId="0" fontId="3" fillId="0" borderId="1" xfId="0" applyFont="1" applyBorder="1" applyAlignment="1" applyProtection="1">
      <alignment horizontal="right" vertical="top"/>
    </xf>
    <xf numFmtId="43" fontId="2" fillId="0" borderId="0" xfId="0" applyNumberFormat="1" applyFont="1"/>
    <xf numFmtId="0" fontId="2" fillId="2" borderId="0" xfId="0" applyFont="1" applyFill="1" applyAlignment="1" applyProtection="1">
      <alignment wrapText="1" shrinkToFit="1"/>
    </xf>
    <xf numFmtId="4" fontId="3" fillId="0" borderId="0" xfId="0" applyNumberFormat="1" applyFont="1"/>
    <xf numFmtId="43" fontId="7" fillId="0" borderId="0" xfId="3" applyFont="1" applyAlignment="1" applyProtection="1"/>
    <xf numFmtId="4" fontId="11" fillId="2" borderId="0" xfId="0" applyNumberFormat="1" applyFont="1" applyFill="1" applyProtection="1"/>
    <xf numFmtId="4" fontId="7" fillId="0" borderId="0" xfId="0" applyNumberFormat="1" applyFont="1" applyProtection="1"/>
    <xf numFmtId="4" fontId="11" fillId="0" borderId="1" xfId="0" applyNumberFormat="1" applyFont="1" applyBorder="1" applyProtection="1"/>
    <xf numFmtId="4" fontId="11" fillId="0" borderId="0" xfId="0" applyNumberFormat="1" applyFont="1" applyBorder="1" applyProtection="1"/>
    <xf numFmtId="4" fontId="7" fillId="0" borderId="1" xfId="0" applyNumberFormat="1" applyFont="1" applyBorder="1" applyProtection="1"/>
    <xf numFmtId="4" fontId="11" fillId="0" borderId="4" xfId="0" applyNumberFormat="1" applyFont="1" applyBorder="1" applyProtection="1"/>
    <xf numFmtId="4" fontId="11" fillId="0" borderId="0" xfId="0" applyNumberFormat="1" applyFont="1" applyProtection="1"/>
    <xf numFmtId="4" fontId="11" fillId="0" borderId="5" xfId="0" applyNumberFormat="1" applyFont="1" applyBorder="1" applyProtection="1"/>
    <xf numFmtId="0" fontId="9" fillId="0" borderId="0" xfId="0" applyFont="1" applyAlignment="1">
      <alignment horizontal="center"/>
    </xf>
    <xf numFmtId="43" fontId="11" fillId="2" borderId="0" xfId="3" applyFont="1" applyFill="1" applyProtection="1"/>
    <xf numFmtId="43" fontId="7" fillId="0" borderId="0" xfId="3" applyFont="1" applyProtection="1"/>
    <xf numFmtId="43" fontId="11" fillId="0" borderId="1" xfId="3" applyFont="1" applyBorder="1" applyProtection="1"/>
    <xf numFmtId="43" fontId="11" fillId="0" borderId="0" xfId="3" applyFont="1" applyBorder="1" applyProtection="1"/>
    <xf numFmtId="0" fontId="11" fillId="2" borderId="0" xfId="0" applyFont="1" applyFill="1" applyAlignment="1" applyProtection="1">
      <alignment wrapText="1" shrinkToFit="1"/>
    </xf>
    <xf numFmtId="43" fontId="7" fillId="0" borderId="3" xfId="3" applyFont="1" applyBorder="1" applyProtection="1"/>
    <xf numFmtId="43" fontId="11" fillId="0" borderId="4" xfId="3" applyFont="1" applyBorder="1" applyProtection="1"/>
    <xf numFmtId="43" fontId="11" fillId="0" borderId="0" xfId="3" applyFont="1" applyProtection="1"/>
    <xf numFmtId="43" fontId="11" fillId="0" borderId="5" xfId="3" applyFont="1" applyBorder="1" applyProtection="1"/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4" fontId="9" fillId="0" borderId="6" xfId="0" applyNumberFormat="1" applyFont="1" applyBorder="1" applyAlignment="1">
      <alignment horizontal="center" vertical="center" wrapText="1"/>
    </xf>
    <xf numFmtId="43" fontId="9" fillId="0" borderId="6" xfId="3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wrapText="1" shrinkToFit="1"/>
    </xf>
  </cellXfs>
  <cellStyles count="5">
    <cellStyle name="Comma" xfId="3" builtinId="3"/>
    <cellStyle name="Normal" xfId="0" builtinId="0"/>
    <cellStyle name="Normal 2" xfId="4"/>
    <cellStyle name="Normalno 2" xfId="1"/>
    <cellStyle name="Obič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zoomScaleSheetLayoutView="100" workbookViewId="0">
      <pane ySplit="5" topLeftCell="A96" activePane="bottomLeft" state="frozenSplit"/>
      <selection pane="bottomLeft" activeCell="E103" sqref="E103"/>
    </sheetView>
  </sheetViews>
  <sheetFormatPr defaultRowHeight="15.75" x14ac:dyDescent="0.25"/>
  <cols>
    <col min="1" max="1" width="5.42578125" style="8" customWidth="1"/>
    <col min="2" max="2" width="3" style="8" customWidth="1"/>
    <col min="3" max="3" width="59.85546875" style="9" bestFit="1" customWidth="1"/>
    <col min="4" max="4" width="5" style="10" bestFit="1" customWidth="1"/>
    <col min="5" max="6" width="10.140625" style="40" bestFit="1" customWidth="1"/>
    <col min="7" max="7" width="17.7109375" style="49" bestFit="1" customWidth="1"/>
    <col min="8" max="8" width="9.140625" style="1"/>
    <col min="9" max="9" width="11.7109375" style="1" bestFit="1" customWidth="1"/>
    <col min="10" max="16384" width="9.140625" style="1"/>
  </cols>
  <sheetData>
    <row r="1" spans="1:8" x14ac:dyDescent="0.25">
      <c r="A1" s="33"/>
      <c r="C1" s="30"/>
      <c r="E1" s="47"/>
      <c r="F1" s="31"/>
      <c r="G1" s="32"/>
    </row>
    <row r="2" spans="1:8" x14ac:dyDescent="0.25">
      <c r="A2" s="33" t="s">
        <v>52</v>
      </c>
      <c r="C2" s="30" t="s">
        <v>53</v>
      </c>
      <c r="E2" s="47"/>
      <c r="F2" s="31"/>
      <c r="G2" s="32"/>
      <c r="H2" s="32"/>
    </row>
    <row r="3" spans="1:8" ht="31.5" x14ac:dyDescent="0.25">
      <c r="A3" s="33" t="s">
        <v>54</v>
      </c>
      <c r="C3" s="30" t="s">
        <v>76</v>
      </c>
      <c r="E3" s="47"/>
      <c r="F3" s="31"/>
      <c r="G3" s="32"/>
      <c r="H3" s="32"/>
    </row>
    <row r="4" spans="1:8" x14ac:dyDescent="0.25">
      <c r="A4" s="33"/>
      <c r="C4" s="30"/>
      <c r="E4" s="47"/>
      <c r="F4" s="31"/>
      <c r="G4" s="32"/>
      <c r="H4" s="32"/>
    </row>
    <row r="5" spans="1:8" ht="31.5" x14ac:dyDescent="0.25">
      <c r="A5" s="57" t="s">
        <v>78</v>
      </c>
      <c r="B5" s="58"/>
      <c r="C5" s="59" t="s">
        <v>79</v>
      </c>
      <c r="D5" s="58" t="s">
        <v>80</v>
      </c>
      <c r="E5" s="57" t="s">
        <v>81</v>
      </c>
      <c r="F5" s="60" t="s">
        <v>82</v>
      </c>
      <c r="G5" s="61" t="s">
        <v>83</v>
      </c>
      <c r="H5" s="32"/>
    </row>
    <row r="6" spans="1:8" x14ac:dyDescent="0.25">
      <c r="A6" s="33"/>
      <c r="C6" s="30"/>
      <c r="E6" s="47"/>
      <c r="F6" s="31"/>
      <c r="G6" s="32"/>
      <c r="H6" s="32"/>
    </row>
    <row r="7" spans="1:8" s="2" customFormat="1" x14ac:dyDescent="0.25">
      <c r="A7" s="5" t="s">
        <v>12</v>
      </c>
      <c r="B7" s="5"/>
      <c r="C7" s="6" t="s">
        <v>3</v>
      </c>
      <c r="D7" s="7"/>
      <c r="E7" s="39"/>
      <c r="F7" s="39"/>
      <c r="G7" s="48"/>
    </row>
    <row r="9" spans="1:8" ht="128.25" customHeight="1" x14ac:dyDescent="0.25">
      <c r="A9" s="8" t="s">
        <v>0</v>
      </c>
      <c r="C9" s="9" t="s">
        <v>55</v>
      </c>
      <c r="D9" s="10" t="s">
        <v>7</v>
      </c>
      <c r="E9" s="40">
        <v>420</v>
      </c>
      <c r="F9" s="3"/>
      <c r="G9" s="38">
        <f>ROUNDUP(E9*F9,2)</f>
        <v>0</v>
      </c>
    </row>
    <row r="11" spans="1:8" ht="192" customHeight="1" x14ac:dyDescent="0.25">
      <c r="A11" s="8" t="s">
        <v>1</v>
      </c>
      <c r="C11" s="9" t="s">
        <v>77</v>
      </c>
      <c r="D11" s="10" t="s">
        <v>21</v>
      </c>
      <c r="E11" s="40">
        <v>130</v>
      </c>
      <c r="F11" s="3"/>
      <c r="G11" s="38">
        <f>ROUNDUP(E11*F11,2)</f>
        <v>0</v>
      </c>
    </row>
    <row r="13" spans="1:8" ht="31.5" x14ac:dyDescent="0.25">
      <c r="A13" s="8" t="s">
        <v>2</v>
      </c>
      <c r="C13" s="9" t="s">
        <v>56</v>
      </c>
      <c r="D13" s="10" t="s">
        <v>7</v>
      </c>
      <c r="E13" s="40">
        <v>30</v>
      </c>
      <c r="F13" s="3"/>
      <c r="G13" s="38">
        <f>ROUNDUP(E13*F13,2)</f>
        <v>0</v>
      </c>
    </row>
    <row r="15" spans="1:8" x14ac:dyDescent="0.25">
      <c r="A15" s="8" t="s">
        <v>5</v>
      </c>
      <c r="C15" s="9" t="s">
        <v>23</v>
      </c>
      <c r="D15" s="10" t="s">
        <v>38</v>
      </c>
      <c r="E15" s="40">
        <v>1</v>
      </c>
      <c r="F15" s="3"/>
      <c r="G15" s="38">
        <f>ROUNDUP(E15*F15,2)</f>
        <v>0</v>
      </c>
    </row>
    <row r="17" spans="1:7" ht="94.5" x14ac:dyDescent="0.25">
      <c r="A17" s="8" t="s">
        <v>6</v>
      </c>
      <c r="C17" s="9" t="s">
        <v>39</v>
      </c>
      <c r="D17" s="10" t="s">
        <v>38</v>
      </c>
      <c r="E17" s="40">
        <v>1</v>
      </c>
      <c r="F17" s="3"/>
      <c r="G17" s="38">
        <f>ROUNDUP(E17*F17,2)</f>
        <v>0</v>
      </c>
    </row>
    <row r="18" spans="1:7" x14ac:dyDescent="0.25">
      <c r="F18" s="3"/>
      <c r="G18" s="38"/>
    </row>
    <row r="19" spans="1:7" ht="78.75" x14ac:dyDescent="0.25">
      <c r="A19" s="8" t="s">
        <v>22</v>
      </c>
      <c r="C19" s="9" t="s">
        <v>69</v>
      </c>
      <c r="D19" s="10" t="s">
        <v>38</v>
      </c>
      <c r="E19" s="40">
        <v>2</v>
      </c>
      <c r="F19" s="3"/>
      <c r="G19" s="38">
        <f>ROUNDUP(E19*F19,2)</f>
        <v>0</v>
      </c>
    </row>
    <row r="21" spans="1:7" ht="47.25" x14ac:dyDescent="0.25">
      <c r="A21" s="8" t="s">
        <v>24</v>
      </c>
      <c r="C21" s="9" t="s">
        <v>59</v>
      </c>
    </row>
    <row r="22" spans="1:7" x14ac:dyDescent="0.25">
      <c r="C22" s="11" t="s">
        <v>57</v>
      </c>
      <c r="D22" s="10" t="s">
        <v>7</v>
      </c>
      <c r="E22" s="40">
        <v>140</v>
      </c>
      <c r="F22" s="3"/>
      <c r="G22" s="38">
        <f>ROUNDUP(E22*F22,2)</f>
        <v>0</v>
      </c>
    </row>
    <row r="23" spans="1:7" x14ac:dyDescent="0.25">
      <c r="C23" s="11" t="s">
        <v>58</v>
      </c>
      <c r="D23" s="10" t="s">
        <v>7</v>
      </c>
      <c r="E23" s="40">
        <v>30</v>
      </c>
      <c r="F23" s="3"/>
      <c r="G23" s="38">
        <f>ROUNDUP(E23*F23,2)</f>
        <v>0</v>
      </c>
    </row>
    <row r="24" spans="1:7" x14ac:dyDescent="0.25">
      <c r="C24" s="11" t="s">
        <v>62</v>
      </c>
      <c r="D24" s="10" t="s">
        <v>7</v>
      </c>
      <c r="E24" s="40">
        <v>40</v>
      </c>
      <c r="G24" s="38">
        <f>ROUNDUP(E24*F24,2)</f>
        <v>0</v>
      </c>
    </row>
    <row r="26" spans="1:7" s="2" customFormat="1" x14ac:dyDescent="0.25">
      <c r="A26" s="12"/>
      <c r="B26" s="12"/>
      <c r="C26" s="13" t="str">
        <f>"UKUPNO "&amp;C7</f>
        <v>UKUPNO PRIPREMNI RADOVI</v>
      </c>
      <c r="D26" s="14"/>
      <c r="E26" s="41"/>
      <c r="F26" s="41"/>
      <c r="G26" s="50">
        <f>SUM(G8:G25)</f>
        <v>0</v>
      </c>
    </row>
    <row r="27" spans="1:7" s="2" customFormat="1" x14ac:dyDescent="0.25">
      <c r="A27" s="15"/>
      <c r="B27" s="15"/>
      <c r="C27" s="16"/>
      <c r="D27" s="17"/>
      <c r="E27" s="42"/>
      <c r="F27" s="42"/>
      <c r="G27" s="51"/>
    </row>
    <row r="29" spans="1:7" s="2" customFormat="1" x14ac:dyDescent="0.25">
      <c r="A29" s="5" t="s">
        <v>13</v>
      </c>
      <c r="B29" s="5"/>
      <c r="C29" s="6" t="s">
        <v>4</v>
      </c>
      <c r="D29" s="7"/>
      <c r="E29" s="39"/>
      <c r="F29" s="39"/>
      <c r="G29" s="48"/>
    </row>
    <row r="31" spans="1:7" ht="114" customHeight="1" x14ac:dyDescent="0.25">
      <c r="A31" s="8" t="s">
        <v>0</v>
      </c>
      <c r="C31" s="9" t="s">
        <v>49</v>
      </c>
      <c r="D31" s="10" t="s">
        <v>25</v>
      </c>
      <c r="E31" s="40">
        <v>88</v>
      </c>
      <c r="F31" s="3"/>
      <c r="G31" s="38">
        <f>ROUNDUP(E31*F31,2)</f>
        <v>0</v>
      </c>
    </row>
    <row r="33" spans="1:7" ht="63" x14ac:dyDescent="0.25">
      <c r="A33" s="8" t="s">
        <v>1</v>
      </c>
      <c r="C33" s="9" t="s">
        <v>63</v>
      </c>
      <c r="D33" s="10" t="s">
        <v>21</v>
      </c>
      <c r="E33" s="40">
        <v>630</v>
      </c>
      <c r="G33" s="38">
        <f>ROUNDUP(E33*F33,2)</f>
        <v>0</v>
      </c>
    </row>
    <row r="35" spans="1:7" ht="235.5" customHeight="1" x14ac:dyDescent="0.25">
      <c r="A35" s="8" t="s">
        <v>2</v>
      </c>
      <c r="C35" s="9" t="s">
        <v>64</v>
      </c>
      <c r="D35" s="10" t="s">
        <v>25</v>
      </c>
      <c r="E35" s="40">
        <v>340</v>
      </c>
      <c r="F35" s="3"/>
      <c r="G35" s="38">
        <f>ROUNDUP(E35*F35,2)</f>
        <v>0</v>
      </c>
    </row>
    <row r="37" spans="1:7" ht="63" x14ac:dyDescent="0.25">
      <c r="A37" s="8" t="s">
        <v>5</v>
      </c>
      <c r="C37" s="9" t="s">
        <v>26</v>
      </c>
      <c r="D37" s="10" t="s">
        <v>25</v>
      </c>
      <c r="E37" s="40">
        <v>410</v>
      </c>
      <c r="F37" s="3"/>
      <c r="G37" s="38">
        <f>ROUNDUP(E37*F37,2)</f>
        <v>0</v>
      </c>
    </row>
    <row r="39" spans="1:7" ht="94.5" x14ac:dyDescent="0.25">
      <c r="A39" s="8" t="s">
        <v>6</v>
      </c>
      <c r="C39" s="9" t="s">
        <v>35</v>
      </c>
      <c r="D39" s="10" t="s">
        <v>21</v>
      </c>
      <c r="E39" s="40">
        <v>840</v>
      </c>
      <c r="F39" s="3"/>
      <c r="G39" s="38">
        <f>ROUNDUP(E39*F39,2)</f>
        <v>0</v>
      </c>
    </row>
    <row r="41" spans="1:7" ht="47.25" x14ac:dyDescent="0.25">
      <c r="A41" s="8" t="s">
        <v>22</v>
      </c>
      <c r="C41" s="9" t="s">
        <v>61</v>
      </c>
      <c r="D41" s="10" t="s">
        <v>21</v>
      </c>
      <c r="E41" s="40">
        <v>840</v>
      </c>
      <c r="F41" s="3"/>
      <c r="G41" s="38">
        <f>ROUNDUP(E41*F41,2)</f>
        <v>0</v>
      </c>
    </row>
    <row r="43" spans="1:7" ht="209.25" customHeight="1" x14ac:dyDescent="0.25">
      <c r="A43" s="8" t="s">
        <v>24</v>
      </c>
      <c r="C43" s="9" t="s">
        <v>48</v>
      </c>
      <c r="D43" s="10" t="s">
        <v>25</v>
      </c>
      <c r="E43" s="40">
        <v>41</v>
      </c>
      <c r="F43" s="3"/>
      <c r="G43" s="38">
        <f>ROUNDUP(E43*F43,2)</f>
        <v>0</v>
      </c>
    </row>
    <row r="45" spans="1:7" ht="272.25" x14ac:dyDescent="0.25">
      <c r="A45" s="8" t="s">
        <v>28</v>
      </c>
      <c r="C45" s="9" t="s">
        <v>47</v>
      </c>
      <c r="D45" s="10" t="s">
        <v>25</v>
      </c>
      <c r="E45" s="40">
        <v>41</v>
      </c>
      <c r="F45" s="3"/>
      <c r="G45" s="38">
        <f>ROUNDUP(E45*F45,2)</f>
        <v>0</v>
      </c>
    </row>
    <row r="47" spans="1:7" ht="31.5" x14ac:dyDescent="0.25">
      <c r="A47" s="8" t="s">
        <v>36</v>
      </c>
      <c r="C47" s="9" t="s">
        <v>27</v>
      </c>
      <c r="D47" s="10" t="s">
        <v>7</v>
      </c>
      <c r="E47" s="40">
        <v>630</v>
      </c>
      <c r="F47" s="3"/>
      <c r="G47" s="38">
        <f>ROUNDUP(E47*F47,2)</f>
        <v>0</v>
      </c>
    </row>
    <row r="49" spans="1:10" ht="94.5" x14ac:dyDescent="0.25">
      <c r="A49" s="8" t="s">
        <v>68</v>
      </c>
      <c r="C49" s="9" t="s">
        <v>65</v>
      </c>
      <c r="D49" s="10" t="s">
        <v>38</v>
      </c>
      <c r="E49" s="40">
        <v>1</v>
      </c>
      <c r="F49" s="3"/>
      <c r="G49" s="38">
        <f>ROUNDUP(E49*F49,2)</f>
        <v>0</v>
      </c>
    </row>
    <row r="52" spans="1:10" s="2" customFormat="1" x14ac:dyDescent="0.25">
      <c r="A52" s="12"/>
      <c r="B52" s="12"/>
      <c r="C52" s="13" t="str">
        <f>"UKUPNO "&amp;C29</f>
        <v>UKUPNO ZEMLJANI RADOVI</v>
      </c>
      <c r="D52" s="14"/>
      <c r="E52" s="41"/>
      <c r="F52" s="41"/>
      <c r="G52" s="50">
        <f>SUM(G30:G51)</f>
        <v>0</v>
      </c>
    </row>
    <row r="53" spans="1:10" s="2" customFormat="1" x14ac:dyDescent="0.25">
      <c r="A53" s="15"/>
      <c r="B53" s="15"/>
      <c r="C53" s="16"/>
      <c r="D53" s="17"/>
      <c r="E53" s="42"/>
      <c r="F53" s="42"/>
      <c r="G53" s="51"/>
    </row>
    <row r="55" spans="1:10" x14ac:dyDescent="0.25">
      <c r="A55" s="5" t="s">
        <v>14</v>
      </c>
      <c r="B55" s="5"/>
      <c r="C55" s="36" t="s">
        <v>29</v>
      </c>
      <c r="D55" s="7"/>
      <c r="E55" s="39"/>
      <c r="F55" s="39"/>
      <c r="G55" s="48"/>
    </row>
    <row r="57" spans="1:10" ht="117.75" customHeight="1" x14ac:dyDescent="0.25">
      <c r="A57" s="8" t="s">
        <v>0</v>
      </c>
      <c r="C57" s="9" t="s">
        <v>40</v>
      </c>
    </row>
    <row r="58" spans="1:10" x14ac:dyDescent="0.25">
      <c r="C58" s="11" t="s">
        <v>41</v>
      </c>
      <c r="D58" s="10" t="s">
        <v>10</v>
      </c>
      <c r="E58" s="40">
        <v>5</v>
      </c>
      <c r="F58" s="3"/>
      <c r="G58" s="38">
        <f>ROUNDUP(E58*F58,2)</f>
        <v>0</v>
      </c>
    </row>
    <row r="59" spans="1:10" x14ac:dyDescent="0.25">
      <c r="C59" s="11" t="s">
        <v>42</v>
      </c>
      <c r="D59" s="10" t="s">
        <v>10</v>
      </c>
      <c r="E59" s="40">
        <v>2</v>
      </c>
      <c r="F59" s="3"/>
      <c r="G59" s="38">
        <f>ROUNDUP(E59*F59,2)</f>
        <v>0</v>
      </c>
    </row>
    <row r="60" spans="1:10" x14ac:dyDescent="0.25">
      <c r="C60" s="11" t="s">
        <v>60</v>
      </c>
      <c r="D60" s="10" t="s">
        <v>10</v>
      </c>
      <c r="E60" s="40">
        <v>1</v>
      </c>
      <c r="F60" s="3"/>
      <c r="G60" s="38">
        <f>ROUNDUP(E60*F60,2)</f>
        <v>0</v>
      </c>
    </row>
    <row r="61" spans="1:10" x14ac:dyDescent="0.25">
      <c r="C61" s="11" t="s">
        <v>43</v>
      </c>
      <c r="D61" s="10" t="s">
        <v>10</v>
      </c>
      <c r="E61" s="40">
        <v>18</v>
      </c>
      <c r="F61" s="3"/>
      <c r="G61" s="38">
        <f>ROUNDUP(E61*F61,2)</f>
        <v>0</v>
      </c>
      <c r="I61" s="37"/>
      <c r="J61" s="37"/>
    </row>
    <row r="63" spans="1:10" ht="31.5" x14ac:dyDescent="0.25">
      <c r="A63" s="8" t="s">
        <v>1</v>
      </c>
      <c r="C63" s="9" t="s">
        <v>44</v>
      </c>
    </row>
    <row r="64" spans="1:10" x14ac:dyDescent="0.25">
      <c r="C64" s="11" t="s">
        <v>45</v>
      </c>
      <c r="D64" s="10" t="s">
        <v>7</v>
      </c>
      <c r="E64" s="40">
        <v>845</v>
      </c>
      <c r="F64" s="3"/>
      <c r="G64" s="38">
        <f>ROUNDUP(E64*F64,2)</f>
        <v>0</v>
      </c>
    </row>
    <row r="65" spans="1:7" x14ac:dyDescent="0.25">
      <c r="C65" s="11" t="s">
        <v>46</v>
      </c>
      <c r="D65" s="10" t="s">
        <v>7</v>
      </c>
      <c r="E65" s="40">
        <v>12</v>
      </c>
      <c r="F65" s="3"/>
      <c r="G65" s="38">
        <f>ROUNDUP(E65*F65,2)</f>
        <v>0</v>
      </c>
    </row>
    <row r="67" spans="1:7" ht="15.75" customHeight="1" x14ac:dyDescent="0.25">
      <c r="A67" s="12"/>
      <c r="B67" s="12"/>
      <c r="C67" s="18" t="str">
        <f>"UKUPNO "&amp;C55</f>
        <v>UKUPNO BETONSKI I ARMIRANO BETONSKI RADOVI</v>
      </c>
      <c r="D67" s="18"/>
      <c r="E67" s="41"/>
      <c r="F67" s="41"/>
      <c r="G67" s="50">
        <f>SUM(G57:G66)</f>
        <v>0</v>
      </c>
    </row>
    <row r="71" spans="1:7" s="2" customFormat="1" x14ac:dyDescent="0.25">
      <c r="A71" s="5" t="s">
        <v>19</v>
      </c>
      <c r="B71" s="5"/>
      <c r="C71" s="36" t="s">
        <v>9</v>
      </c>
      <c r="D71" s="7"/>
      <c r="E71" s="39"/>
      <c r="F71" s="39"/>
      <c r="G71" s="48"/>
    </row>
    <row r="73" spans="1:7" ht="252.75" customHeight="1" x14ac:dyDescent="0.25">
      <c r="A73" s="8" t="s">
        <v>0</v>
      </c>
      <c r="C73" s="9" t="s">
        <v>37</v>
      </c>
      <c r="D73" s="10" t="s">
        <v>25</v>
      </c>
      <c r="E73" s="40">
        <v>336</v>
      </c>
      <c r="F73" s="3"/>
      <c r="G73" s="38">
        <f>ROUNDUP(E73*F73,2)</f>
        <v>0</v>
      </c>
    </row>
    <row r="75" spans="1:7" ht="275.25" customHeight="1" x14ac:dyDescent="0.25">
      <c r="A75" s="8" t="s">
        <v>1</v>
      </c>
      <c r="C75" s="9" t="s">
        <v>66</v>
      </c>
      <c r="D75" s="10" t="s">
        <v>21</v>
      </c>
      <c r="E75" s="40">
        <v>630</v>
      </c>
      <c r="F75" s="3"/>
      <c r="G75" s="38">
        <f>ROUNDUP(E75*F75,2)</f>
        <v>0</v>
      </c>
    </row>
    <row r="76" spans="1:7" ht="18" x14ac:dyDescent="0.25">
      <c r="C76" s="9" t="s">
        <v>67</v>
      </c>
      <c r="D76" s="10" t="s">
        <v>21</v>
      </c>
      <c r="E76" s="40">
        <v>630</v>
      </c>
      <c r="F76" s="3"/>
      <c r="G76" s="38">
        <f>ROUNDUP(E76*F76,2)</f>
        <v>0</v>
      </c>
    </row>
    <row r="78" spans="1:7" s="2" customFormat="1" x14ac:dyDescent="0.25">
      <c r="A78" s="12"/>
      <c r="B78" s="12"/>
      <c r="C78" s="13" t="str">
        <f>"UKUPNO "&amp;C71</f>
        <v>UKUPNO KOLNIČKA KONSTRUKCIJA</v>
      </c>
      <c r="D78" s="14"/>
      <c r="E78" s="41"/>
      <c r="F78" s="41"/>
      <c r="G78" s="50">
        <f>SUM(G72:G77)</f>
        <v>0</v>
      </c>
    </row>
    <row r="80" spans="1:7" s="2" customFormat="1" ht="16.5" customHeight="1" x14ac:dyDescent="0.25">
      <c r="A80" s="5" t="s">
        <v>15</v>
      </c>
      <c r="B80" s="5"/>
      <c r="C80" s="62" t="s">
        <v>31</v>
      </c>
      <c r="D80" s="62"/>
      <c r="E80" s="62"/>
      <c r="F80" s="39"/>
      <c r="G80" s="48"/>
    </row>
    <row r="81" spans="1:7" s="2" customFormat="1" ht="16.5" customHeight="1" x14ac:dyDescent="0.25">
      <c r="A81" s="5"/>
      <c r="B81" s="5"/>
      <c r="C81" s="36"/>
      <c r="D81" s="36"/>
      <c r="E81" s="52"/>
      <c r="F81" s="39"/>
      <c r="G81" s="48"/>
    </row>
    <row r="82" spans="1:7" ht="94.5" x14ac:dyDescent="0.25">
      <c r="A82" s="8" t="s">
        <v>0</v>
      </c>
      <c r="C82" s="9" t="s">
        <v>32</v>
      </c>
    </row>
    <row r="83" spans="1:7" x14ac:dyDescent="0.25">
      <c r="C83" s="11" t="s">
        <v>71</v>
      </c>
      <c r="D83" s="10" t="s">
        <v>10</v>
      </c>
      <c r="E83" s="40">
        <v>1</v>
      </c>
      <c r="F83" s="3"/>
      <c r="G83" s="38">
        <f>ROUNDUP(E83*F83,2)</f>
        <v>0</v>
      </c>
    </row>
    <row r="84" spans="1:7" x14ac:dyDescent="0.25">
      <c r="C84" s="11" t="s">
        <v>72</v>
      </c>
      <c r="D84" s="10" t="s">
        <v>10</v>
      </c>
      <c r="E84" s="40">
        <v>2</v>
      </c>
      <c r="F84" s="3"/>
      <c r="G84" s="38">
        <f>ROUNDUP(E84*F84,2)</f>
        <v>0</v>
      </c>
    </row>
    <row r="85" spans="1:7" x14ac:dyDescent="0.25">
      <c r="F85" s="3"/>
      <c r="G85" s="38"/>
    </row>
    <row r="86" spans="1:7" ht="31.5" x14ac:dyDescent="0.25">
      <c r="A86" s="8" t="s">
        <v>1</v>
      </c>
      <c r="C86" s="9" t="s">
        <v>70</v>
      </c>
      <c r="F86" s="3"/>
      <c r="G86" s="38"/>
    </row>
    <row r="87" spans="1:7" x14ac:dyDescent="0.25">
      <c r="C87" s="11" t="s">
        <v>73</v>
      </c>
      <c r="D87" s="10" t="s">
        <v>38</v>
      </c>
      <c r="E87" s="40">
        <v>1</v>
      </c>
      <c r="F87" s="3"/>
      <c r="G87" s="38">
        <f>ROUNDUP(E87*F87,2)</f>
        <v>0</v>
      </c>
    </row>
    <row r="88" spans="1:7" x14ac:dyDescent="0.25">
      <c r="C88" s="11" t="s">
        <v>74</v>
      </c>
      <c r="D88" s="10" t="s">
        <v>38</v>
      </c>
      <c r="E88" s="40">
        <v>1</v>
      </c>
      <c r="F88" s="3"/>
      <c r="G88" s="38">
        <f>ROUNDUP(E88*F88,2)</f>
        <v>0</v>
      </c>
    </row>
    <row r="89" spans="1:7" x14ac:dyDescent="0.25">
      <c r="C89" s="11" t="s">
        <v>75</v>
      </c>
      <c r="D89" s="10" t="s">
        <v>7</v>
      </c>
      <c r="E89" s="40">
        <v>6</v>
      </c>
      <c r="F89" s="3"/>
      <c r="G89" s="38">
        <f>ROUNDUP(E89*F89,2)</f>
        <v>0</v>
      </c>
    </row>
    <row r="91" spans="1:7" x14ac:dyDescent="0.25">
      <c r="A91" s="12"/>
      <c r="B91" s="12"/>
      <c r="C91" s="13" t="s">
        <v>18</v>
      </c>
      <c r="D91" s="14"/>
      <c r="E91" s="41"/>
      <c r="F91" s="41"/>
      <c r="G91" s="50">
        <f>SUM(G83:G90)</f>
        <v>0</v>
      </c>
    </row>
    <row r="93" spans="1:7" s="2" customFormat="1" x14ac:dyDescent="0.25">
      <c r="A93" s="5" t="s">
        <v>17</v>
      </c>
      <c r="B93" s="5"/>
      <c r="C93" s="36" t="s">
        <v>11</v>
      </c>
      <c r="D93" s="7"/>
      <c r="E93" s="39"/>
      <c r="F93" s="39"/>
      <c r="G93" s="48"/>
    </row>
    <row r="95" spans="1:7" ht="32.25" customHeight="1" x14ac:dyDescent="0.25">
      <c r="A95" s="8">
        <v>1</v>
      </c>
      <c r="C95" s="9" t="s">
        <v>16</v>
      </c>
      <c r="D95" s="10" t="s">
        <v>38</v>
      </c>
      <c r="E95" s="40">
        <v>1</v>
      </c>
      <c r="F95" s="3"/>
      <c r="G95" s="38">
        <f>ROUNDUP(E95*F95,2)</f>
        <v>0</v>
      </c>
    </row>
    <row r="97" spans="1:9" x14ac:dyDescent="0.25">
      <c r="A97" s="12"/>
      <c r="B97" s="12"/>
      <c r="C97" s="13" t="s">
        <v>50</v>
      </c>
      <c r="D97" s="14"/>
      <c r="E97" s="41"/>
      <c r="F97" s="41"/>
      <c r="G97" s="50">
        <f>SUM(G95:G95)</f>
        <v>0</v>
      </c>
    </row>
    <row r="101" spans="1:9" ht="18.75" customHeight="1" x14ac:dyDescent="0.25">
      <c r="A101" s="19"/>
      <c r="B101" s="34"/>
      <c r="C101" s="13" t="s">
        <v>33</v>
      </c>
      <c r="D101" s="20"/>
      <c r="E101" s="43"/>
      <c r="F101" s="43"/>
      <c r="G101" s="53"/>
    </row>
    <row r="102" spans="1:9" s="2" customFormat="1" x14ac:dyDescent="0.25">
      <c r="A102" s="15" t="s">
        <v>12</v>
      </c>
      <c r="B102" s="15"/>
      <c r="C102" s="16" t="s">
        <v>3</v>
      </c>
      <c r="D102" s="17"/>
      <c r="E102" s="42"/>
      <c r="F102" s="42"/>
      <c r="G102" s="51">
        <f>SUM(G26)</f>
        <v>0</v>
      </c>
    </row>
    <row r="103" spans="1:9" s="2" customFormat="1" x14ac:dyDescent="0.25">
      <c r="A103" s="15" t="s">
        <v>13</v>
      </c>
      <c r="B103" s="15"/>
      <c r="C103" s="16" t="s">
        <v>4</v>
      </c>
      <c r="D103" s="17"/>
      <c r="E103" s="42"/>
      <c r="F103" s="42"/>
      <c r="G103" s="51">
        <f>SUM(G52)</f>
        <v>0</v>
      </c>
    </row>
    <row r="104" spans="1:9" s="2" customFormat="1" x14ac:dyDescent="0.25">
      <c r="A104" s="15" t="s">
        <v>14</v>
      </c>
      <c r="B104" s="15"/>
      <c r="C104" s="16" t="s">
        <v>30</v>
      </c>
      <c r="D104" s="17"/>
      <c r="E104" s="42"/>
      <c r="F104" s="42"/>
      <c r="G104" s="51">
        <f>G67</f>
        <v>0</v>
      </c>
    </row>
    <row r="105" spans="1:9" s="2" customFormat="1" x14ac:dyDescent="0.25">
      <c r="A105" s="15" t="s">
        <v>19</v>
      </c>
      <c r="B105" s="15"/>
      <c r="C105" s="16" t="s">
        <v>9</v>
      </c>
      <c r="D105" s="17"/>
      <c r="E105" s="42"/>
      <c r="F105" s="42"/>
      <c r="G105" s="51">
        <f>G78</f>
        <v>0</v>
      </c>
    </row>
    <row r="106" spans="1:9" s="2" customFormat="1" ht="16.5" customHeight="1" x14ac:dyDescent="0.25">
      <c r="A106" s="15" t="s">
        <v>15</v>
      </c>
      <c r="B106" s="15"/>
      <c r="C106" s="16" t="s">
        <v>51</v>
      </c>
      <c r="D106" s="17"/>
      <c r="E106" s="42"/>
      <c r="F106" s="42"/>
      <c r="G106" s="51">
        <f>SUM(G91)</f>
        <v>0</v>
      </c>
    </row>
    <row r="107" spans="1:9" s="2" customFormat="1" x14ac:dyDescent="0.25">
      <c r="A107" s="21" t="s">
        <v>17</v>
      </c>
      <c r="B107" s="21"/>
      <c r="C107" s="22" t="s">
        <v>11</v>
      </c>
      <c r="D107" s="23"/>
      <c r="E107" s="44"/>
      <c r="F107" s="44"/>
      <c r="G107" s="54">
        <f>SUM(G97)</f>
        <v>0</v>
      </c>
    </row>
    <row r="108" spans="1:9" s="2" customFormat="1" x14ac:dyDescent="0.25">
      <c r="A108" s="24"/>
      <c r="B108" s="24"/>
      <c r="C108" s="25" t="s">
        <v>8</v>
      </c>
      <c r="D108" s="4"/>
      <c r="E108" s="45"/>
      <c r="F108" s="45"/>
      <c r="G108" s="55">
        <f>SUM(G102:G107)</f>
        <v>0</v>
      </c>
      <c r="I108" s="35"/>
    </row>
    <row r="109" spans="1:9" s="2" customFormat="1" ht="16.5" thickBot="1" x14ac:dyDescent="0.3">
      <c r="A109" s="26"/>
      <c r="B109" s="26"/>
      <c r="C109" s="27" t="s">
        <v>34</v>
      </c>
      <c r="D109" s="28"/>
      <c r="E109" s="46"/>
      <c r="F109" s="46"/>
      <c r="G109" s="56">
        <f>ROUND(G108*0.25,2)</f>
        <v>0</v>
      </c>
    </row>
    <row r="110" spans="1:9" s="2" customFormat="1" ht="16.5" thickTop="1" x14ac:dyDescent="0.25">
      <c r="A110" s="24"/>
      <c r="B110" s="24"/>
      <c r="C110" s="25" t="s">
        <v>20</v>
      </c>
      <c r="D110" s="29"/>
      <c r="E110" s="45"/>
      <c r="F110" s="45"/>
      <c r="G110" s="55">
        <f>SUM(G108:G109)</f>
        <v>0</v>
      </c>
      <c r="I110" s="35"/>
    </row>
    <row r="111" spans="1:9" s="2" customFormat="1" x14ac:dyDescent="0.25">
      <c r="A111" s="24"/>
      <c r="B111" s="24"/>
      <c r="C111" s="25"/>
      <c r="D111" s="4"/>
      <c r="E111" s="45"/>
      <c r="F111" s="45"/>
      <c r="G111" s="55"/>
    </row>
    <row r="112" spans="1:9" x14ac:dyDescent="0.25">
      <c r="D112" s="4"/>
      <c r="E112" s="45"/>
      <c r="F112" s="45"/>
      <c r="G112" s="55"/>
    </row>
  </sheetData>
  <mergeCells count="1">
    <mergeCell ref="C80:E80"/>
  </mergeCells>
  <pageMargins left="0.75" right="0.17" top="0.49" bottom="0.53" header="0.17" footer="0.17"/>
  <pageSetup paperSize="9" scale="93" orientation="portrait" r:id="rId1"/>
  <headerFooter alignWithMargins="0"/>
  <rowBreaks count="5" manualBreakCount="5">
    <brk id="20" max="5" man="1"/>
    <brk id="38" max="5" man="1"/>
    <brk id="46" max="5" man="1"/>
    <brk id="70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MI Projekt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Žeruk mag.ing.aedif.</dc:creator>
  <cp:lastModifiedBy>Ivan</cp:lastModifiedBy>
  <cp:lastPrinted>2017-07-04T10:08:37Z</cp:lastPrinted>
  <dcterms:created xsi:type="dcterms:W3CDTF">2008-11-24T09:26:23Z</dcterms:created>
  <dcterms:modified xsi:type="dcterms:W3CDTF">2019-10-09T20:24:16Z</dcterms:modified>
</cp:coreProperties>
</file>